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https://d.docs.live.net/16aca9a319a5a033/ACCIÓN DIGITAL/Base de datos ferretería/"/>
    </mc:Choice>
  </mc:AlternateContent>
  <xr:revisionPtr revIDLastSave="6" documentId="8_{7EE4B050-BE84-4927-8F26-8D741D3AF28A}" xr6:coauthVersionLast="47" xr6:coauthVersionMax="47" xr10:uidLastSave="{E042BF7F-02B2-4117-A87C-6410F88B870D}"/>
  <bookViews>
    <workbookView xWindow="-108" yWindow="-108" windowWidth="23256" windowHeight="12456" activeTab="1" xr2:uid="{7F7B13C7-4AD6-46EE-869D-12D49C994374}"/>
  </bookViews>
  <sheets>
    <sheet name="BUSCAR" sheetId="4" r:id="rId1"/>
    <sheet name="productos_ferreteria_db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0" i="4" l="1"/>
  <c r="A19" i="4"/>
  <c r="A18" i="4"/>
  <c r="A17" i="4"/>
  <c r="A11" i="4"/>
  <c r="A10" i="4"/>
  <c r="A8" i="4"/>
  <c r="A7" i="4"/>
  <c r="A1" i="4"/>
  <c r="F1" i="4" s="1"/>
  <c r="D1" i="4" l="1"/>
  <c r="B1" i="4" s="1"/>
  <c r="C1" i="4" l="1"/>
  <c r="G7" i="4" l="1" a="1"/>
  <c r="G7" i="4" s="1"/>
  <c r="D7" i="4" a="1"/>
  <c r="D7" i="4" s="1"/>
  <c r="D9" i="4" a="1"/>
  <c r="D9" i="4" s="1"/>
  <c r="C12" i="4" a="1"/>
  <c r="C12" i="4" s="1"/>
  <c r="G12" i="4" a="1"/>
  <c r="G12" i="4" s="1"/>
  <c r="D12" i="4" a="1"/>
  <c r="D12" i="4" s="1"/>
  <c r="E12" i="4" a="1"/>
  <c r="E12" i="4" s="1"/>
  <c r="F12" i="4" a="1"/>
  <c r="F12" i="4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<sst xmlns="http://schemas.openxmlformats.org/spreadsheetml/2006/main" count="92" uniqueCount="81">
  <si>
    <t>categoria</t>
  </si>
  <si>
    <t>familia</t>
  </si>
  <si>
    <t>nombre</t>
  </si>
  <si>
    <t>marca</t>
  </si>
  <si>
    <t>precio</t>
  </si>
  <si>
    <t>unidad</t>
  </si>
  <si>
    <t>PIEZA</t>
  </si>
  <si>
    <t>URREA</t>
  </si>
  <si>
    <t>ABRASIVOS</t>
  </si>
  <si>
    <t>AUSTROMEX</t>
  </si>
  <si>
    <t>DEWALT</t>
  </si>
  <si>
    <t>Pieza</t>
  </si>
  <si>
    <t>ESMERILES, COPAS Y RECTIFICADO</t>
  </si>
  <si>
    <t>737608000094</t>
  </si>
  <si>
    <t>001 RUEDA ABRASIVA USO GENERAL (CLASICA) 3 x 1/2 x 1/2 R.T. 1 11A60N5VA6 (V)</t>
  </si>
  <si>
    <t>1</t>
  </si>
  <si>
    <t>STIHL</t>
  </si>
  <si>
    <t>GENERAL</t>
  </si>
  <si>
    <t>HERRAMIENTAS DE PODER</t>
  </si>
  <si>
    <t>ESMERILADORAS</t>
  </si>
  <si>
    <t>885911450546</t>
  </si>
  <si>
    <t>(DCG418T1-B3)DCG414T1 ESMERILADORA FLEXVOLT 60V VEL. 9,000 RPM 2.2 HP EJE 5/8-11 CARGADOR Y 1 BAT.</t>
  </si>
  <si>
    <t>DCG418T1-B3</t>
  </si>
  <si>
    <t>VICTORINOX</t>
  </si>
  <si>
    <t>HERRAMIENTAS MANUALES Y ESCALERAS</t>
  </si>
  <si>
    <t>000055000703</t>
  </si>
  <si>
    <t>CORTATUBOS, DOBLADORES Y FLOREADORES</t>
  </si>
  <si>
    <t>(100-3/8) DOBLADOR P/TUBO DE COBRE 9.5mm DESCONTINUADO HASTA AGOTAR EXISTENCIAS</t>
  </si>
  <si>
    <t>CENTREX</t>
  </si>
  <si>
    <t>100-3/8</t>
  </si>
  <si>
    <t>HERRAMIENTAS Y MAQUINARIA AGRÍCOLA Y DE JARDÍN</t>
  </si>
  <si>
    <t>MAQUINARIA AGRICOLA</t>
  </si>
  <si>
    <t>SWISSMEX</t>
  </si>
  <si>
    <t>7500361006176</t>
  </si>
  <si>
    <t>(803-092-C) R1000803092 BOQUERELCOMP.BRONCE.318,389,425</t>
  </si>
  <si>
    <t>R1000803092</t>
  </si>
  <si>
    <t>INSTRUMENTOS DE MEDICIÓN</t>
  </si>
  <si>
    <t>MEDICIÓN LONGITUDINAL</t>
  </si>
  <si>
    <t>038728320421</t>
  </si>
  <si>
    <t>(300me)REGLA DE AC.DE 150mm en mm y 64tav</t>
  </si>
  <si>
    <t>300me</t>
  </si>
  <si>
    <t>Mantenimiento automotriz y flotillas</t>
  </si>
  <si>
    <t>Herramientas y artículos mecánicos</t>
  </si>
  <si>
    <t>660731600001</t>
  </si>
  <si>
    <t>000A CALIBRADOR DE PUNTERIAS (9 HOJAS)</t>
  </si>
  <si>
    <t>000A</t>
  </si>
  <si>
    <t>SEGURIDAD Y PROTECCIÓN</t>
  </si>
  <si>
    <t>795711120849</t>
  </si>
  <si>
    <t>LENTES Y MONOGOGLES</t>
  </si>
  <si>
    <t>00008840307 GAFAS PROTECCION C/ANT 00008840301/0302/0303 COD ANT 00008861411</t>
  </si>
  <si>
    <t>00008840367</t>
  </si>
  <si>
    <t>VOLTECK</t>
  </si>
  <si>
    <t>ARTÍCULOS DEPORTIVOS Y DE RECREACIÓN</t>
  </si>
  <si>
    <t>NAVAJAS Y CUCHILLOS</t>
  </si>
  <si>
    <t>7611160009913</t>
  </si>
  <si>
    <t>0.6385 NAVAJA DE BOLSILLO MINICHAMP ROJA 18 USOS</t>
  </si>
  <si>
    <t>0.6385</t>
  </si>
  <si>
    <t>2022-10-02T10:32:07-05:00</t>
  </si>
  <si>
    <t>Tubos y accesorios Conduit</t>
  </si>
  <si>
    <t> Mufa con abrazadera para tubo 3/4', Volteck</t>
  </si>
  <si>
    <t>7501206659625</t>
  </si>
  <si>
    <t>46941</t>
  </si>
  <si>
    <t>Codigo_Barras</t>
  </si>
  <si>
    <t>clave_proveedor</t>
  </si>
  <si>
    <t>fecha_actualizacion</t>
  </si>
  <si>
    <t>BUSCAR
x Código de barras</t>
  </si>
  <si>
    <t>Nombre</t>
  </si>
  <si>
    <t>Unidad</t>
  </si>
  <si>
    <t>Precio</t>
  </si>
  <si>
    <t>Familia</t>
  </si>
  <si>
    <t>Marca</t>
  </si>
  <si>
    <t>Categoria</t>
  </si>
  <si>
    <t>Ingresa el código de barras del producto. 
Puedes utilizar tu lector de código de barras para escanearlo.</t>
  </si>
  <si>
    <t>2023-01-19T14:59:09-06:00</t>
  </si>
  <si>
    <t>2023-01-19T14:54:50-06:00</t>
  </si>
  <si>
    <t>2023-01-19T14:53:43-06:00</t>
  </si>
  <si>
    <t>2023-01-19T14:53:34-06:00</t>
  </si>
  <si>
    <t>2023-01-19T14:58:21-06:00</t>
  </si>
  <si>
    <t>2023-01-19T14:55:17-06:00</t>
  </si>
  <si>
    <t>2023-01-19T14:53:11-06:00</t>
  </si>
  <si>
    <t>2023-01-19T14:58:47-06:00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</si>
</sst>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.00"/>
  </numFmts>
  <fonts count="15" x14ac:knownFonts="1">
    <font>
      <sz val="11"/>
      <color theme="1"/>
      <name val="Century Gothic"/>
      <family val="2"/>
      <scheme val="minor"/>
    </font>
    <font>
      <sz val="8"/>
      <name val="Century Gothic"/>
      <family val="2"/>
      <scheme val="minor"/>
    </font>
    <font>
      <sz val="11"/>
      <color rgb="FF3F3F76"/>
      <name val="Century Gothic"/>
      <family val="2"/>
      <scheme val="minor"/>
    </font>
    <font>
      <sz val="11"/>
      <color theme="0"/>
      <name val="Century Gothic"/>
      <family val="2"/>
      <scheme val="minor"/>
    </font>
    <font>
      <sz val="11"/>
      <color theme="1"/>
      <name val="Century Gothic"/>
      <family val="2"/>
      <scheme val="minor"/>
    </font>
    <font>
      <sz val="11"/>
      <color theme="1"/>
      <name val="Franklin Gothic Book"/>
      <family val="2"/>
    </font>
    <font>
      <sz val="11"/>
      <color theme="0" tint="-4.9989318521683403E-2"/>
      <name val="Franklin Gothic Book"/>
      <family val="2"/>
    </font>
    <font>
      <b/>
      <sz val="14"/>
      <color theme="0"/>
      <name val="Franklin Gothic Book"/>
      <family val="2"/>
    </font>
    <font>
      <b/>
      <sz val="14"/>
      <color rgb="FF3F3F76"/>
      <name val="Franklin Gothic Book"/>
      <family val="2"/>
    </font>
    <font>
      <i/>
      <sz val="10"/>
      <color rgb="FF0070C0"/>
      <name val="Franklin Gothic Book"/>
      <family val="2"/>
    </font>
    <font>
      <b/>
      <sz val="11"/>
      <color theme="0"/>
      <name val="Franklin Gothic Book"/>
      <family val="2"/>
    </font>
    <font>
      <b/>
      <sz val="11"/>
      <color theme="1"/>
      <name val="Franklin Gothic Book"/>
      <family val="2"/>
    </font>
    <font>
      <b/>
      <sz val="11"/>
      <color theme="0" tint="-4.9989318521683403E-2"/>
      <name val="Franklin Gothic Book"/>
      <family val="2"/>
    </font>
    <font>
      <b/>
      <sz val="11"/>
      <name val="Franklin Gothic Book"/>
      <family val="2"/>
    </font>
    <font>
      <sz val="9"/>
      <color theme="1"/>
      <name val="Franklin Gothic Book"/>
      <family val="2"/>
    </font>
  </fonts>
  <fills count="11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5"/>
      </patternFill>
    </fill>
    <fill>
      <patternFill patternType="solid">
        <fgColor theme="9"/>
        <bgColor theme="9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-0.249977111117893"/>
        <bgColor theme="9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 tint="-0.249977111117893"/>
        <bgColor theme="9"/>
      </patternFill>
    </fill>
  </fills>
  <borders count="12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9" tint="0.39994506668294322"/>
      </left>
      <right style="thin">
        <color theme="9" tint="0.39994506668294322"/>
      </right>
      <top style="thin">
        <color theme="9" tint="0.39994506668294322"/>
      </top>
      <bottom style="thin">
        <color theme="9" tint="0.39994506668294322"/>
      </bottom>
      <diagonal/>
    </border>
    <border>
      <left style="thin">
        <color theme="9" tint="0.39994506668294322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5" tint="-0.24994659260841701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 style="thick">
        <color rgb="FF002060"/>
      </left>
      <right/>
      <top/>
      <bottom/>
      <diagonal/>
    </border>
    <border>
      <left style="medium">
        <color indexed="64"/>
      </left>
      <right style="thick">
        <color rgb="FF002060"/>
      </right>
      <top style="thick">
        <color rgb="FF002060"/>
      </top>
      <bottom style="thick">
        <color rgb="FF002060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3" borderId="0" applyNumberFormat="0" applyBorder="0" applyAlignment="0" applyProtection="0"/>
    <xf numFmtId="44" fontId="4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/>
    <xf numFmtId="0" fontId="6" fillId="5" borderId="0" xfId="0" applyFont="1" applyFill="1"/>
    <xf numFmtId="0" fontId="6" fillId="7" borderId="0" xfId="0" applyFont="1" applyFill="1"/>
    <xf numFmtId="0" fontId="5" fillId="7" borderId="0" xfId="0" applyFont="1" applyFill="1"/>
    <xf numFmtId="0" fontId="7" fillId="9" borderId="5" xfId="2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0" fillId="10" borderId="9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6" borderId="8" xfId="0" applyFont="1" applyFill="1" applyBorder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13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7" fontId="11" fillId="0" borderId="9" xfId="3" applyNumberFormat="1" applyFont="1" applyBorder="1" applyAlignment="1">
      <alignment horizontal="center" vertical="center" wrapText="1"/>
    </xf>
    <xf numFmtId="49" fontId="8" fillId="8" borderId="11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4" fillId="0" borderId="0" xfId="0" applyFont="1"/>
    <xf numFmtId="164" fontId="14" fillId="0" borderId="0" xfId="0" applyNumberFormat="1" applyFont="1"/>
    <xf numFmtId="164" fontId="14" fillId="0" borderId="0" xfId="3" applyNumberFormat="1" applyFont="1"/>
    <xf numFmtId="0" fontId="11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4">
    <cellStyle name="Énfasis2" xfId="2" builtinId="33"/>
    <cellStyle name="Entrada" xfId="1" builtinId="20"/>
    <cellStyle name="Moneda" xfId="3" builtinId="4"/>
    <cellStyle name="Normal" xfId="0" builtinId="0"/>
  </cellStyles>
  <dxfs count="11">
    <dxf>
      <font>
        <strike val="0"/>
        <outline val="0"/>
        <shadow val="0"/>
        <u val="none"/>
        <vertAlign val="baseline"/>
        <sz val="9"/>
        <color theme="1"/>
        <name val="Franklin Gothic Book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Franklin Gothic Book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Franklin Gothic Book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Franklin Gothic Book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Franklin Gothic Book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Franklin Gothic Book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Franklin Gothic Book"/>
        <family val="2"/>
        <scheme val="none"/>
      </font>
      <numFmt numFmtId="164" formatCode="&quot;$&quot;#,##0.00"/>
    </dxf>
    <dxf>
      <font>
        <strike val="0"/>
        <outline val="0"/>
        <shadow val="0"/>
        <u val="none"/>
        <vertAlign val="baseline"/>
        <sz val="9"/>
        <color theme="1"/>
        <name val="Franklin Gothic Book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Franklin Gothic Book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Franklin Gothic Book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Franklin Gothic Book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E6AFD19-88A2-44D5-8C68-7E8AB01A2D6C}" name="productos_ferreteria_db" displayName="productos_ferreteria_db" ref="A1:I10" totalsRowShown="0" headerRowDxfId="10" dataDxfId="9">
  <autoFilter ref="A1:I10" xr:uid="{FE6AFD19-88A2-44D5-8C68-7E8AB01A2D6C}"/>
  <sortState xmlns:xlrd2="http://schemas.microsoft.com/office/spreadsheetml/2017/richdata2" ref="A2:I10">
    <sortCondition ref="A1:A10"/>
  </sortState>
  <tableColumns count="9">
    <tableColumn id="1" xr3:uid="{5B4177B5-C144-4900-9CF3-98B76F6B39F1}" name="Codigo_Barras" dataDxfId="8"/>
    <tableColumn id="9" xr3:uid="{B479321C-E04F-4E01-BB4C-1AE3D580CB8D}" name="nombre" dataDxfId="7"/>
    <tableColumn id="11" xr3:uid="{EDD54978-3DFC-4C4B-9B93-3CBC9D0B20B5}" name="precio" dataDxfId="6" dataCellStyle="Moneda"/>
    <tableColumn id="10" xr3:uid="{88C3070B-382A-4CF2-8D8E-D6746671DD9C}" name="marca" dataDxfId="5"/>
    <tableColumn id="2" xr3:uid="{2FE16C69-741A-43F9-8B36-78A04AB745A9}" name="clave_proveedor" dataDxfId="4"/>
    <tableColumn id="24" xr3:uid="{FD420FB2-DE31-46B5-B346-2093E9621227}" name="unidad" dataDxfId="3"/>
    <tableColumn id="4" xr3:uid="{7A9E2AD4-413B-44F3-BF94-B0AA41B39461}" name="categoria" dataDxfId="2"/>
    <tableColumn id="5" xr3:uid="{4D73016B-A7CA-4933-BFFE-A037B0DD2E4C}" name="familia" dataDxfId="1"/>
    <tableColumn id="3" xr3:uid="{FF90E635-6F02-429C-BDA1-1157FFE6EF32}" name="fecha_actualizacion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Estela de condensación">
  <a:themeElements>
    <a:clrScheme name="Estela de condensación">
      <a:dk1>
        <a:sysClr val="windowText" lastClr="000000"/>
      </a:dk1>
      <a:lt1>
        <a:sysClr val="window" lastClr="FFFFFF"/>
      </a:lt1>
      <a:dk2>
        <a:srgbClr val="454545"/>
      </a:dk2>
      <a:lt2>
        <a:srgbClr val="DADADA"/>
      </a:lt2>
      <a:accent1>
        <a:srgbClr val="DF2E28"/>
      </a:accent1>
      <a:accent2>
        <a:srgbClr val="FE801A"/>
      </a:accent2>
      <a:accent3>
        <a:srgbClr val="E9BF35"/>
      </a:accent3>
      <a:accent4>
        <a:srgbClr val="81BB42"/>
      </a:accent4>
      <a:accent5>
        <a:srgbClr val="32C7A9"/>
      </a:accent5>
      <a:accent6>
        <a:srgbClr val="4A9BDC"/>
      </a:accent6>
      <a:hlink>
        <a:srgbClr val="F0532B"/>
      </a:hlink>
      <a:folHlink>
        <a:srgbClr val="F38B53"/>
      </a:folHlink>
    </a:clrScheme>
    <a:fontScheme name="Estela de condensación">
      <a:majorFont>
        <a:latin typeface="Century Gothic" panose="020B0502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Sombra extrema">
      <a:fillStyleLst>
        <a:solidFill>
          <a:schemeClr val="phClr"/>
        </a:solidFill>
        <a:gradFill rotWithShape="1">
          <a:gsLst>
            <a:gs pos="0">
              <a:schemeClr val="phClr">
                <a:tint val="90000"/>
              </a:schemeClr>
            </a:gs>
            <a:gs pos="48000">
              <a:schemeClr val="phClr">
                <a:tint val="54000"/>
                <a:satMod val="140000"/>
              </a:schemeClr>
            </a:gs>
            <a:gs pos="100000">
              <a:schemeClr val="phClr">
                <a:tint val="24000"/>
                <a:satMod val="260000"/>
              </a:schemeClr>
            </a:gs>
          </a:gsLst>
          <a:lin ang="1620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48000"/>
                <a:satMod val="180000"/>
                <a:lumMod val="94000"/>
              </a:schemeClr>
            </a:gs>
            <a:gs pos="100000">
              <a:schemeClr val="phClr">
                <a:shade val="48000"/>
                <a:satMod val="180000"/>
                <a:lumMod val="94000"/>
              </a:schemeClr>
            </a:gs>
          </a:gsLst>
          <a:lin ang="4140000" scaled="1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28575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12700" dir="5400000" sx="102000" sy="102000" rotWithShape="0">
              <a:srgbClr val="000000">
                <a:alpha val="32000"/>
              </a:srgbClr>
            </a:outerShdw>
          </a:effectLst>
        </a:effectStyle>
        <a:effectStyle>
          <a:effectLst>
            <a:outerShdw blurRad="762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19800000"/>
            </a:lightRig>
          </a:scene3d>
          <a:sp3d prstMaterial="plastic">
            <a:bevelT w="25400" h="19050"/>
          </a:sp3d>
        </a:effectStyle>
        <a:effectStyle>
          <a:effectLst>
            <a:outerShdw blurRad="114300" dist="114300" dir="5400000" rotWithShape="0">
              <a:srgbClr val="000000">
                <a:alpha val="70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9800000"/>
            </a:lightRig>
          </a:scene3d>
          <a:sp3d prstMaterial="plastic">
            <a:bevelT w="38100" h="3175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Vapor Trail" id="{4FDF2955-7D9C-493C-B9F9-C205151B46CD}" vid="{8F31A783-2159-4870-BC29-2BA7D038EA44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089A0-7500-48CE-9F90-54130E6CA84E}">
  <dimension ref="A1:G20"/>
  <sheetViews>
    <sheetView showGridLines="0" topLeftCell="B2" workbookViewId="0">
      <selection activeCell="L6" sqref="L6"/>
    </sheetView>
  </sheetViews>
  <sheetFormatPr baseColWidth="10" defaultColWidth="11.19921875" defaultRowHeight="15" x14ac:dyDescent="0.35"/>
  <cols>
    <col min="1" max="1" width="11.3984375" style="1" hidden="1" customWidth="1"/>
    <col min="2" max="2" width="11.19921875" style="1"/>
    <col min="3" max="3" width="26.59765625" style="1" customWidth="1"/>
    <col min="4" max="4" width="27.5" style="1" customWidth="1"/>
    <col min="5" max="5" width="22.59765625" style="1" customWidth="1"/>
    <col min="6" max="6" width="18.69921875" style="1" customWidth="1"/>
    <col min="7" max="7" width="21.59765625" style="1" customWidth="1"/>
    <col min="8" max="16384" width="11.19921875" style="1"/>
  </cols>
  <sheetData>
    <row r="1" spans="1:7" hidden="1" x14ac:dyDescent="0.35">
      <c r="A1" s="2" t="str">
        <f>+""&amp;D4</f>
        <v>000055000703</v>
      </c>
      <c r="B1" s="2">
        <f>+IF(ISERROR(D1),F1,D1)</f>
        <v>1</v>
      </c>
      <c r="C1" s="2">
        <f>D1</f>
        <v>1</v>
      </c>
      <c r="D1" s="2">
        <f>MATCH(A1,productos_ferreteria_db[Codigo_Barras],0)</f>
        <v>1</v>
      </c>
      <c r="E1" s="2"/>
      <c r="F1" s="2" t="e">
        <f>MATCH(A1,productos_ferreteria_db[nombre],0)</f>
        <v>#N/A</v>
      </c>
    </row>
    <row r="2" spans="1:7" s="4" customFormat="1" x14ac:dyDescent="0.35">
      <c r="A2" s="3"/>
      <c r="B2" s="3"/>
      <c r="C2" s="3"/>
      <c r="D2" s="3"/>
      <c r="E2" s="3"/>
      <c r="F2" s="3"/>
    </row>
    <row r="3" spans="1:7" s="4" customFormat="1" ht="20.399999999999999" customHeight="1" thickBot="1" x14ac:dyDescent="0.4">
      <c r="A3" s="3"/>
      <c r="B3" s="3"/>
      <c r="C3" s="3"/>
      <c r="D3" s="3"/>
      <c r="E3" s="3"/>
      <c r="F3" s="3"/>
      <c r="G3" s="3"/>
    </row>
    <row r="4" spans="1:7" ht="54" customHeight="1" thickTop="1" thickBot="1" x14ac:dyDescent="0.4">
      <c r="A4" s="2"/>
      <c r="C4" s="5" t="s">
        <v>65</v>
      </c>
      <c r="D4" s="20" t="s">
        <v>25</v>
      </c>
      <c r="E4" s="28" t="s">
        <v>72</v>
      </c>
      <c r="F4" s="29"/>
      <c r="G4" s="21"/>
    </row>
    <row r="5" spans="1:7" ht="19.95" customHeight="1" x14ac:dyDescent="0.35">
      <c r="A5" s="2"/>
      <c r="E5" s="3"/>
    </row>
    <row r="6" spans="1:7" x14ac:dyDescent="0.35">
      <c r="A6" s="2"/>
    </row>
    <row r="7" spans="1:7" ht="43.2" customHeight="1" x14ac:dyDescent="0.35">
      <c r="A7" s="2">
        <f>MATCH(C7,productos_ferreteria_db[#Headers],0)</f>
        <v>1</v>
      </c>
      <c r="C7" s="6" t="s">
        <v>62</v>
      </c>
      <c r="D7" s="7" t="str" cm="1">
        <f t="array" ref="D7">+IFERROR(INDEX(productos_ferreteria_db[#Data],$C$1,$A7),"***SIN RESULTADOS***")</f>
        <v>000055000703</v>
      </c>
      <c r="F7" s="8" t="s">
        <v>68</v>
      </c>
      <c r="G7" s="19" cm="1">
        <f t="array" ref="G7">+IFERROR(IF(INDEX(productos_ferreteria_db[#Data],$C$1,$A11)=0,"",INDEX(productos_ferreteria_db[#Data],$C$1,$A11)),"")</f>
        <v>74.47</v>
      </c>
    </row>
    <row r="8" spans="1:7" ht="15" customHeight="1" x14ac:dyDescent="0.35">
      <c r="A8" s="2">
        <f>MATCH(F11,productos_ferreteria_db[#Headers],0)</f>
        <v>6</v>
      </c>
    </row>
    <row r="9" spans="1:7" ht="43.2" customHeight="1" x14ac:dyDescent="0.35">
      <c r="A9" s="2"/>
      <c r="C9" s="9" t="s">
        <v>66</v>
      </c>
      <c r="D9" s="25" t="str" cm="1">
        <f t="array" ref="D9">+IFERROR(INDEX(productos_ferreteria_db[#Data],$C$1,$A10),"")</f>
        <v>(100-3/8) DOBLADOR P/TUBO DE COBRE 9.5mm DESCONTINUADO HASTA AGOTAR EXISTENCIAS</v>
      </c>
      <c r="E9" s="26"/>
      <c r="F9" s="27"/>
    </row>
    <row r="10" spans="1:7" ht="24.6" customHeight="1" x14ac:dyDescent="0.35">
      <c r="A10" s="2">
        <f>MATCH(C9,productos_ferreteria_db[#Headers],0)</f>
        <v>2</v>
      </c>
    </row>
    <row r="11" spans="1:7" s="11" customFormat="1" ht="31.2" customHeight="1" x14ac:dyDescent="0.25">
      <c r="A11" s="10">
        <f>MATCH(F7,productos_ferreteria_db[#Headers],0)</f>
        <v>3</v>
      </c>
      <c r="C11" s="12" t="s">
        <v>69</v>
      </c>
      <c r="D11" s="12" t="s">
        <v>71</v>
      </c>
      <c r="E11" s="12" t="s">
        <v>63</v>
      </c>
      <c r="F11" s="12" t="s">
        <v>67</v>
      </c>
      <c r="G11" s="12" t="s">
        <v>70</v>
      </c>
    </row>
    <row r="12" spans="1:7" s="14" customFormat="1" ht="54.6" customHeight="1" x14ac:dyDescent="0.25">
      <c r="A12" s="13"/>
      <c r="C12" s="18" t="str" cm="1">
        <f t="array" ref="C12">+IFERROR(INDEX(productos_ferreteria_db[#Data],$C$1,$A17),"")</f>
        <v>HERRAMIENTAS MANUALES Y ESCALERAS</v>
      </c>
      <c r="D12" s="18" t="str" cm="1">
        <f t="array" ref="D12">+IFERROR(INDEX(productos_ferreteria_db[#Data],$C$1,$A20),"")</f>
        <v>CORTATUBOS, DOBLADORES Y FLOREADORES</v>
      </c>
      <c r="E12" s="16" t="str" cm="1">
        <f t="array" ref="E12">+IFERROR(INDEX(productos_ferreteria_db[#Data],$C$1,$A18),"")</f>
        <v>100-3/8</v>
      </c>
      <c r="F12" s="17" t="str" cm="1">
        <f t="array" ref="F12">+IFERROR(INDEX(productos_ferreteria_db[#Data],$C$1,$A8),"")</f>
        <v>PIEZA</v>
      </c>
      <c r="G12" s="18" t="str" cm="1">
        <f t="array" ref="G12">+IFERROR(INDEX(productos_ferreteria_db[#Data],$C$1,$A19),"")</f>
        <v>CENTREX</v>
      </c>
    </row>
    <row r="13" spans="1:7" x14ac:dyDescent="0.35">
      <c r="A13" s="2"/>
    </row>
    <row r="14" spans="1:7" x14ac:dyDescent="0.35">
      <c r="A14" s="2"/>
    </row>
    <row r="15" spans="1:7" x14ac:dyDescent="0.35">
      <c r="A15" s="2"/>
    </row>
    <row r="16" spans="1:7" x14ac:dyDescent="0.35">
      <c r="A16" s="2"/>
    </row>
    <row r="17" spans="1:5" x14ac:dyDescent="0.35">
      <c r="A17" s="2">
        <f>MATCH(C11,productos_ferreteria_db[#Headers],0)</f>
        <v>8</v>
      </c>
      <c r="E17" s="15"/>
    </row>
    <row r="18" spans="1:5" x14ac:dyDescent="0.35">
      <c r="A18" s="2">
        <f>MATCH(E11,productos_ferreteria_db[#Headers],0)</f>
        <v>5</v>
      </c>
    </row>
    <row r="19" spans="1:5" ht="45" customHeight="1" x14ac:dyDescent="0.35">
      <c r="A19" s="2">
        <f>MATCH(G11,productos_ferreteria_db[#Headers],0)</f>
        <v>4</v>
      </c>
      <c r="E19" s="15"/>
    </row>
    <row r="20" spans="1:5" x14ac:dyDescent="0.35">
      <c r="A20" s="2">
        <f>MATCH(D11,productos_ferreteria_db[#Headers],0)</f>
        <v>7</v>
      </c>
    </row>
  </sheetData>
  <sheetProtection sheet="1" objects="1" scenarios="1"/>
  <protectedRanges>
    <protectedRange sqref="D4" name="Rango1"/>
  </protectedRanges>
  <mergeCells count="2">
    <mergeCell ref="D9:F9"/>
    <mergeCell ref="E4:F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94422-2071-4B1D-A934-99CC4459F336}">
  <dimension ref="A1:I10"/>
  <sheetViews>
    <sheetView tabSelected="1" zoomScaleNormal="100" workbookViewId="0">
      <selection activeCell="B14" sqref="B14"/>
    </sheetView>
  </sheetViews>
  <sheetFormatPr baseColWidth="10" defaultColWidth="11.19921875" defaultRowHeight="12.6" x14ac:dyDescent="0.3"/>
  <cols>
    <col min="1" max="1" width="13.5" style="22" bestFit="1" customWidth="1"/>
    <col min="2" max="2" width="76.19921875" style="22" bestFit="1" customWidth="1"/>
    <col min="3" max="3" width="8.8984375" style="23" bestFit="1" customWidth="1"/>
    <col min="4" max="4" width="8.796875" style="22" bestFit="1" customWidth="1"/>
    <col min="5" max="5" width="15" style="22" bestFit="1" customWidth="1"/>
    <col min="6" max="6" width="7.796875" style="22" bestFit="1" customWidth="1"/>
    <col min="7" max="7" width="30.296875" style="22" bestFit="1" customWidth="1"/>
    <col min="8" max="8" width="36.59765625" style="22" bestFit="1" customWidth="1"/>
    <col min="9" max="9" width="20.296875" style="22" bestFit="1" customWidth="1"/>
    <col min="10" max="10" width="59" style="22" customWidth="1"/>
    <col min="11" max="11" width="49" style="22" bestFit="1" customWidth="1"/>
    <col min="12" max="12" width="21.69921875" style="22" bestFit="1" customWidth="1"/>
    <col min="13" max="13" width="49" style="22" bestFit="1" customWidth="1"/>
    <col min="14" max="14" width="65.09765625" style="22" bestFit="1" customWidth="1"/>
    <col min="15" max="15" width="10.69921875" style="22" bestFit="1" customWidth="1"/>
    <col min="16" max="17" width="21.69921875" style="22" bestFit="1" customWidth="1"/>
    <col min="18" max="18" width="40.09765625" style="22" bestFit="1" customWidth="1"/>
    <col min="19" max="19" width="21" style="22" bestFit="1" customWidth="1"/>
    <col min="20" max="20" width="8.09765625" style="22" bestFit="1" customWidth="1"/>
    <col min="21" max="21" width="21.69921875" style="22" bestFit="1" customWidth="1"/>
    <col min="22" max="22" width="29.09765625" style="22" bestFit="1" customWidth="1"/>
    <col min="23" max="23" width="15.3984375" style="22" bestFit="1" customWidth="1"/>
    <col min="24" max="24" width="73" style="22" bestFit="1" customWidth="1"/>
    <col min="25" max="25" width="23.69921875" style="22" bestFit="1" customWidth="1"/>
    <col min="26" max="26" width="51.19921875" style="22" bestFit="1" customWidth="1"/>
    <col min="27" max="28" width="12.19921875" style="22" bestFit="1" customWidth="1"/>
    <col min="29" max="16384" width="11.19921875" style="22"/>
  </cols>
  <sheetData>
    <row r="1" spans="1:9" x14ac:dyDescent="0.3">
      <c r="A1" s="22" t="s">
        <v>62</v>
      </c>
      <c r="B1" s="22" t="s">
        <v>2</v>
      </c>
      <c r="C1" s="23" t="s">
        <v>4</v>
      </c>
      <c r="D1" s="22" t="s">
        <v>3</v>
      </c>
      <c r="E1" s="22" t="s">
        <v>63</v>
      </c>
      <c r="F1" s="22" t="s">
        <v>5</v>
      </c>
      <c r="G1" s="22" t="s">
        <v>0</v>
      </c>
      <c r="H1" s="22" t="s">
        <v>1</v>
      </c>
      <c r="I1" s="22" t="s">
        <v>64</v>
      </c>
    </row>
    <row r="2" spans="1:9" x14ac:dyDescent="0.3">
      <c r="A2" s="22" t="s">
        <v>25</v>
      </c>
      <c r="B2" s="22" t="s">
        <v>27</v>
      </c>
      <c r="C2" s="24">
        <v>74.47</v>
      </c>
      <c r="D2" s="22" t="s">
        <v>28</v>
      </c>
      <c r="E2" s="22" t="s">
        <v>29</v>
      </c>
      <c r="F2" s="22" t="s">
        <v>6</v>
      </c>
      <c r="G2" s="22" t="s">
        <v>26</v>
      </c>
      <c r="H2" s="22" t="s">
        <v>24</v>
      </c>
      <c r="I2" s="22" t="s">
        <v>75</v>
      </c>
    </row>
    <row r="3" spans="1:9" x14ac:dyDescent="0.3">
      <c r="A3" s="22" t="s">
        <v>38</v>
      </c>
      <c r="B3" s="22" t="s">
        <v>39</v>
      </c>
      <c r="C3" s="24">
        <v>102.79</v>
      </c>
      <c r="D3" s="22" t="s">
        <v>17</v>
      </c>
      <c r="E3" s="22" t="s">
        <v>40</v>
      </c>
      <c r="F3" s="22" t="s">
        <v>6</v>
      </c>
      <c r="G3" s="22" t="s">
        <v>37</v>
      </c>
      <c r="H3" s="22" t="s">
        <v>36</v>
      </c>
      <c r="I3" s="22" t="s">
        <v>77</v>
      </c>
    </row>
    <row r="4" spans="1:9" x14ac:dyDescent="0.3">
      <c r="A4" s="22" t="s">
        <v>43</v>
      </c>
      <c r="B4" s="22" t="s">
        <v>44</v>
      </c>
      <c r="C4" s="24">
        <v>84.447499999999991</v>
      </c>
      <c r="D4" s="22" t="s">
        <v>7</v>
      </c>
      <c r="E4" s="22" t="s">
        <v>45</v>
      </c>
      <c r="F4" s="22" t="s">
        <v>6</v>
      </c>
      <c r="G4" s="22" t="s">
        <v>42</v>
      </c>
      <c r="H4" s="22" t="s">
        <v>41</v>
      </c>
      <c r="I4" s="22" t="s">
        <v>78</v>
      </c>
    </row>
    <row r="5" spans="1:9" x14ac:dyDescent="0.3">
      <c r="A5" s="22" t="s">
        <v>13</v>
      </c>
      <c r="B5" s="22" t="s">
        <v>14</v>
      </c>
      <c r="C5" s="24">
        <v>102.15</v>
      </c>
      <c r="D5" s="22" t="s">
        <v>9</v>
      </c>
      <c r="E5" s="22" t="s">
        <v>15</v>
      </c>
      <c r="F5" s="22" t="s">
        <v>6</v>
      </c>
      <c r="G5" s="22" t="s">
        <v>12</v>
      </c>
      <c r="H5" s="22" t="s">
        <v>8</v>
      </c>
      <c r="I5" s="22" t="s">
        <v>73</v>
      </c>
    </row>
    <row r="6" spans="1:9" x14ac:dyDescent="0.3">
      <c r="A6" s="22" t="s">
        <v>33</v>
      </c>
      <c r="B6" s="22" t="s">
        <v>34</v>
      </c>
      <c r="C6" s="24">
        <v>205.3</v>
      </c>
      <c r="D6" s="22" t="s">
        <v>32</v>
      </c>
      <c r="E6" s="22" t="s">
        <v>35</v>
      </c>
      <c r="F6" s="22" t="s">
        <v>6</v>
      </c>
      <c r="G6" s="22" t="s">
        <v>31</v>
      </c>
      <c r="H6" s="22" t="s">
        <v>30</v>
      </c>
      <c r="I6" s="22" t="s">
        <v>76</v>
      </c>
    </row>
    <row r="7" spans="1:9" x14ac:dyDescent="0.3">
      <c r="A7" s="22" t="s">
        <v>60</v>
      </c>
      <c r="B7" s="22" t="s">
        <v>59</v>
      </c>
      <c r="C7" s="24">
        <v>46</v>
      </c>
      <c r="D7" s="22" t="s">
        <v>51</v>
      </c>
      <c r="E7" s="22" t="s">
        <v>61</v>
      </c>
      <c r="F7" s="22" t="s">
        <v>11</v>
      </c>
      <c r="G7" s="22" t="s">
        <v>58</v>
      </c>
      <c r="H7" s="22" t="s">
        <v>58</v>
      </c>
      <c r="I7" s="22" t="s">
        <v>57</v>
      </c>
    </row>
    <row r="8" spans="1:9" x14ac:dyDescent="0.3">
      <c r="A8" s="22" t="s">
        <v>54</v>
      </c>
      <c r="B8" s="22" t="s">
        <v>55</v>
      </c>
      <c r="C8" s="24">
        <v>1333.71</v>
      </c>
      <c r="D8" s="22" t="s">
        <v>23</v>
      </c>
      <c r="E8" s="22" t="s">
        <v>56</v>
      </c>
      <c r="F8" s="22" t="s">
        <v>6</v>
      </c>
      <c r="G8" s="22" t="s">
        <v>53</v>
      </c>
      <c r="H8" s="22" t="s">
        <v>52</v>
      </c>
      <c r="I8" s="22" t="s">
        <v>80</v>
      </c>
    </row>
    <row r="9" spans="1:9" x14ac:dyDescent="0.3">
      <c r="A9" s="22" t="s">
        <v>47</v>
      </c>
      <c r="B9" s="22" t="s">
        <v>49</v>
      </c>
      <c r="C9" s="24">
        <v>158.38999999999999</v>
      </c>
      <c r="D9" s="22" t="s">
        <v>16</v>
      </c>
      <c r="E9" s="22" t="s">
        <v>50</v>
      </c>
      <c r="F9" s="22" t="s">
        <v>6</v>
      </c>
      <c r="G9" s="22" t="s">
        <v>48</v>
      </c>
      <c r="H9" s="22" t="s">
        <v>46</v>
      </c>
      <c r="I9" s="22" t="s">
        <v>79</v>
      </c>
    </row>
    <row r="10" spans="1:9" x14ac:dyDescent="0.3">
      <c r="A10" s="22" t="s">
        <v>20</v>
      </c>
      <c r="B10" s="22" t="s">
        <v>21</v>
      </c>
      <c r="C10" s="24">
        <v>10641.82</v>
      </c>
      <c r="D10" s="22" t="s">
        <v>10</v>
      </c>
      <c r="E10" s="22" t="s">
        <v>22</v>
      </c>
      <c r="F10" s="22" t="s">
        <v>6</v>
      </c>
      <c r="G10" s="22" t="s">
        <v>19</v>
      </c>
      <c r="H10" s="22" t="s">
        <v>18</v>
      </c>
      <c r="I10" s="22" t="s">
        <v>74</v>
      </c>
    </row>
  </sheetData>
  <phoneticPr fontId="1" type="noConversion"/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9B82768-336A-48EE-9797-77067D7C0D9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BUSCAR</vt:lpstr>
      <vt:lpstr>productos_ferreteria_db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Ignacio Pineda</dc:creator>
  <cp:lastModifiedBy>Albino P. O.</cp:lastModifiedBy>
  <dcterms:created xsi:type="dcterms:W3CDTF">2023-01-17T14:32:50Z</dcterms:created>
  <dcterms:modified xsi:type="dcterms:W3CDTF">2024-01-12T22:02:57Z</dcterms:modified>
</cp:coreProperties>
</file>